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70" windowWidth="23250" windowHeight="11955"/>
  </bookViews>
  <sheets>
    <sheet name="Информация" sheetId="2" r:id="rId1"/>
  </sheets>
  <calcPr calcId="125725"/>
</workbook>
</file>

<file path=xl/calcChain.xml><?xml version="1.0" encoding="utf-8"?>
<calcChain xmlns="http://schemas.openxmlformats.org/spreadsheetml/2006/main">
  <c r="C18" i="2"/>
  <c r="D18" s="1"/>
  <c r="C27"/>
  <c r="C26"/>
  <c r="C25"/>
  <c r="C24"/>
  <c r="C23"/>
  <c r="C22"/>
  <c r="C21"/>
  <c r="C20"/>
  <c r="C19"/>
  <c r="C16"/>
  <c r="C15"/>
  <c r="C14"/>
  <c r="C13"/>
  <c r="B13"/>
  <c r="C10"/>
  <c r="B27"/>
  <c r="B26"/>
  <c r="B25"/>
  <c r="B24"/>
  <c r="B23"/>
  <c r="B22"/>
  <c r="B21"/>
  <c r="B20"/>
  <c r="B19"/>
  <c r="B18"/>
  <c r="B16"/>
  <c r="B15"/>
  <c r="B14"/>
  <c r="B12"/>
  <c r="B10"/>
  <c r="D19"/>
  <c r="E19" s="1"/>
  <c r="D24"/>
  <c r="D11"/>
  <c r="D17"/>
  <c r="D20" l="1"/>
  <c r="E20" s="1"/>
  <c r="D22"/>
  <c r="E22" s="1"/>
  <c r="D27"/>
  <c r="E27" s="1"/>
  <c r="D25"/>
  <c r="E25" s="1"/>
  <c r="D21"/>
  <c r="E21" s="1"/>
  <c r="D23"/>
  <c r="D16"/>
  <c r="E16" s="1"/>
  <c r="D13"/>
  <c r="E13" s="1"/>
  <c r="D26"/>
  <c r="D14"/>
  <c r="E14" s="1"/>
  <c r="D15"/>
  <c r="E15" s="1"/>
  <c r="D10"/>
  <c r="E10" s="1"/>
  <c r="C12" l="1"/>
  <c r="D12" l="1"/>
</calcChain>
</file>

<file path=xl/sharedStrings.xml><?xml version="1.0" encoding="utf-8"?>
<sst xmlns="http://schemas.openxmlformats.org/spreadsheetml/2006/main" count="29" uniqueCount="25">
  <si>
    <t>Наименование показателя</t>
  </si>
  <si>
    <t>Налоговые доходы</t>
  </si>
  <si>
    <t>Оплата труда и начисления на выплаты по оплате труда</t>
  </si>
  <si>
    <t>Оплата работ, услуг</t>
  </si>
  <si>
    <t>Обслуживание государственного (муниципального) долга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</si>
  <si>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</si>
  <si>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</si>
  <si>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</si>
  <si>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Расходы по операциям с активами</t>
  </si>
  <si>
    <t>Прочие расходы</t>
  </si>
  <si>
    <t xml:space="preserve">Расходы  всего, из них:           </t>
  </si>
  <si>
    <t xml:space="preserve">Доходы  всего, из них:                                     </t>
  </si>
  <si>
    <t xml:space="preserve">Чистый операционный результат </t>
  </si>
  <si>
    <t>Операции  с нефинансовыми активами</t>
  </si>
  <si>
    <t xml:space="preserve">Операции с финансовыми активами и обязательствами  </t>
  </si>
  <si>
    <t xml:space="preserve">Операции с финансовыми активами     </t>
  </si>
  <si>
    <t>Операции с обязательствами</t>
  </si>
  <si>
    <t>Неналоговые доходы всего, из них:</t>
  </si>
  <si>
    <t xml:space="preserve">отконение </t>
  </si>
  <si>
    <t>Безвозмездные денежные поступления от бюджетов других уровней</t>
  </si>
  <si>
    <t>темп                 роста(+)         снижения (-)</t>
  </si>
  <si>
    <t>Сопоставимая информация  о финансовых результатах деятельности МО "Город Всеволожск" Всеволожского муниципального района Ленинградской области  на 01.01.2023 года (тыс. руб.)</t>
  </si>
  <si>
    <t>2021 год</t>
  </si>
  <si>
    <t>2022год</t>
  </si>
  <si>
    <t>более 100%</t>
  </si>
</sst>
</file>

<file path=xl/styles.xml><?xml version="1.0" encoding="utf-8"?>
<styleSheet xmlns="http://schemas.openxmlformats.org/spreadsheetml/2006/main">
  <fonts count="24"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48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>
      <alignment horizontal="center"/>
    </xf>
    <xf numFmtId="0" fontId="4" fillId="0" borderId="1">
      <alignment horizontal="left"/>
    </xf>
    <xf numFmtId="49" fontId="3" fillId="0" borderId="1">
      <alignment horizontal="left"/>
    </xf>
    <xf numFmtId="0" fontId="3" fillId="0" borderId="1">
      <alignment horizontal="left"/>
    </xf>
    <xf numFmtId="49" fontId="3" fillId="0" borderId="1"/>
    <xf numFmtId="0" fontId="3" fillId="0" borderId="1"/>
    <xf numFmtId="0" fontId="3" fillId="0" borderId="1">
      <alignment horizontal="right"/>
    </xf>
    <xf numFmtId="0" fontId="3" fillId="0" borderId="3">
      <alignment horizontal="right"/>
    </xf>
    <xf numFmtId="49" fontId="3" fillId="0" borderId="4">
      <alignment horizontal="center"/>
    </xf>
    <xf numFmtId="0" fontId="3" fillId="0" borderId="5"/>
    <xf numFmtId="0" fontId="5" fillId="0" borderId="1"/>
    <xf numFmtId="0" fontId="3" fillId="0" borderId="1">
      <alignment horizontal="center" wrapText="1"/>
    </xf>
    <xf numFmtId="49" fontId="3" fillId="0" borderId="6">
      <alignment horizontal="center"/>
    </xf>
    <xf numFmtId="49" fontId="3" fillId="0" borderId="1">
      <alignment horizontal="center"/>
    </xf>
    <xf numFmtId="0" fontId="3" fillId="0" borderId="1">
      <alignment horizontal="center"/>
    </xf>
    <xf numFmtId="49" fontId="3" fillId="0" borderId="6">
      <alignment horizontal="center" shrinkToFit="1"/>
    </xf>
    <xf numFmtId="49" fontId="3" fillId="0" borderId="7">
      <alignment horizontal="left" wrapText="1"/>
    </xf>
    <xf numFmtId="0" fontId="3" fillId="0" borderId="8">
      <alignment horizontal="left" wrapText="1"/>
    </xf>
    <xf numFmtId="0" fontId="3" fillId="0" borderId="9">
      <alignment horizontal="center"/>
    </xf>
    <xf numFmtId="0" fontId="3" fillId="0" borderId="7"/>
    <xf numFmtId="49" fontId="3" fillId="0" borderId="7"/>
    <xf numFmtId="0" fontId="3" fillId="0" borderId="10"/>
    <xf numFmtId="0" fontId="3" fillId="2" borderId="11">
      <alignment horizontal="center" vertical="center"/>
    </xf>
    <xf numFmtId="0" fontId="3" fillId="0" borderId="12">
      <alignment horizontal="center" vertical="center" wrapText="1"/>
    </xf>
    <xf numFmtId="49" fontId="3" fillId="0" borderId="12">
      <alignment horizontal="center" vertical="center" wrapText="1"/>
    </xf>
    <xf numFmtId="49" fontId="3" fillId="0" borderId="13">
      <alignment horizontal="center" vertical="center" wrapText="1"/>
    </xf>
    <xf numFmtId="0" fontId="3" fillId="0" borderId="2">
      <alignment horizontal="center" vertical="center"/>
    </xf>
    <xf numFmtId="0" fontId="3" fillId="0" borderId="14">
      <alignment horizontal="center" vertical="center"/>
    </xf>
    <xf numFmtId="0" fontId="4" fillId="0" borderId="15">
      <alignment horizontal="center" wrapText="1"/>
    </xf>
    <xf numFmtId="49" fontId="3" fillId="0" borderId="16">
      <alignment horizontal="center"/>
    </xf>
    <xf numFmtId="49" fontId="3" fillId="0" borderId="17">
      <alignment horizontal="center"/>
    </xf>
    <xf numFmtId="4" fontId="3" fillId="0" borderId="17">
      <alignment horizontal="right"/>
    </xf>
    <xf numFmtId="4" fontId="3" fillId="0" borderId="18">
      <alignment horizontal="right"/>
    </xf>
    <xf numFmtId="0" fontId="6" fillId="0" borderId="19">
      <alignment horizontal="left" wrapText="1"/>
    </xf>
    <xf numFmtId="49" fontId="3" fillId="0" borderId="20">
      <alignment horizontal="center"/>
    </xf>
    <xf numFmtId="49" fontId="3" fillId="0" borderId="12">
      <alignment horizontal="center"/>
    </xf>
    <xf numFmtId="4" fontId="3" fillId="0" borderId="12">
      <alignment horizontal="right"/>
    </xf>
    <xf numFmtId="4" fontId="3" fillId="0" borderId="21">
      <alignment horizontal="right"/>
    </xf>
    <xf numFmtId="0" fontId="3" fillId="0" borderId="22">
      <alignment horizontal="left" wrapText="1"/>
    </xf>
    <xf numFmtId="49" fontId="3" fillId="0" borderId="23">
      <alignment horizontal="center"/>
    </xf>
    <xf numFmtId="49" fontId="3" fillId="0" borderId="24">
      <alignment horizontal="center"/>
    </xf>
    <xf numFmtId="4" fontId="3" fillId="0" borderId="24">
      <alignment horizontal="right"/>
    </xf>
    <xf numFmtId="4" fontId="3" fillId="0" borderId="25">
      <alignment horizontal="right"/>
    </xf>
    <xf numFmtId="0" fontId="3" fillId="0" borderId="26">
      <alignment horizontal="left" wrapText="1" indent="1"/>
    </xf>
    <xf numFmtId="49" fontId="3" fillId="0" borderId="27">
      <alignment horizontal="center"/>
    </xf>
    <xf numFmtId="49" fontId="3" fillId="0" borderId="28">
      <alignment horizontal="center"/>
    </xf>
    <xf numFmtId="4" fontId="3" fillId="0" borderId="28">
      <alignment horizontal="right"/>
    </xf>
    <xf numFmtId="4" fontId="3" fillId="0" borderId="29">
      <alignment horizontal="right"/>
    </xf>
    <xf numFmtId="0" fontId="3" fillId="0" borderId="30">
      <alignment horizontal="left" wrapText="1" indent="1"/>
    </xf>
    <xf numFmtId="0" fontId="6" fillId="0" borderId="30">
      <alignment horizontal="left" wrapText="1"/>
    </xf>
    <xf numFmtId="0" fontId="3" fillId="0" borderId="31">
      <alignment horizontal="left" wrapText="1" indent="1"/>
    </xf>
    <xf numFmtId="0" fontId="3" fillId="0" borderId="32">
      <alignment horizontal="left" wrapText="1" indent="1"/>
    </xf>
    <xf numFmtId="49" fontId="3" fillId="0" borderId="33">
      <alignment horizontal="center"/>
    </xf>
    <xf numFmtId="49" fontId="3" fillId="0" borderId="34">
      <alignment horizontal="center"/>
    </xf>
    <xf numFmtId="4" fontId="3" fillId="0" borderId="34">
      <alignment horizontal="right"/>
    </xf>
    <xf numFmtId="4" fontId="3" fillId="0" borderId="35">
      <alignment horizontal="right"/>
    </xf>
    <xf numFmtId="0" fontId="3" fillId="0" borderId="1">
      <alignment horizontal="left" wrapText="1"/>
    </xf>
    <xf numFmtId="49" fontId="3" fillId="0" borderId="36">
      <alignment horizontal="center"/>
    </xf>
    <xf numFmtId="2" fontId="3" fillId="0" borderId="36">
      <alignment horizontal="right" shrinkToFit="1"/>
    </xf>
    <xf numFmtId="0" fontId="3" fillId="0" borderId="7">
      <alignment horizontal="left"/>
    </xf>
    <xf numFmtId="49" fontId="3" fillId="0" borderId="7">
      <alignment horizontal="right"/>
    </xf>
    <xf numFmtId="0" fontId="4" fillId="0" borderId="19">
      <alignment horizontal="center" wrapText="1"/>
    </xf>
    <xf numFmtId="0" fontId="6" fillId="0" borderId="30">
      <alignment wrapText="1"/>
    </xf>
    <xf numFmtId="0" fontId="3" fillId="0" borderId="31">
      <alignment horizontal="left" wrapText="1" indent="2"/>
    </xf>
    <xf numFmtId="0" fontId="3" fillId="2" borderId="30">
      <alignment horizontal="left" wrapText="1" indent="1"/>
    </xf>
    <xf numFmtId="0" fontId="3" fillId="0" borderId="37">
      <alignment horizontal="left" wrapText="1" indent="1"/>
    </xf>
    <xf numFmtId="49" fontId="3" fillId="0" borderId="38">
      <alignment horizontal="center"/>
    </xf>
    <xf numFmtId="49" fontId="3" fillId="0" borderId="2">
      <alignment horizontal="center"/>
    </xf>
    <xf numFmtId="4" fontId="3" fillId="0" borderId="2">
      <alignment horizontal="right"/>
    </xf>
    <xf numFmtId="4" fontId="3" fillId="0" borderId="39">
      <alignment horizontal="right"/>
    </xf>
    <xf numFmtId="49" fontId="3" fillId="0" borderId="36"/>
    <xf numFmtId="0" fontId="3" fillId="0" borderId="36"/>
    <xf numFmtId="0" fontId="3" fillId="0" borderId="7">
      <alignment horizontal="left" wrapText="1" indent="4"/>
    </xf>
    <xf numFmtId="49" fontId="3" fillId="0" borderId="7">
      <alignment horizontal="center"/>
    </xf>
    <xf numFmtId="0" fontId="3" fillId="0" borderId="7">
      <alignment horizontal="center"/>
    </xf>
    <xf numFmtId="0" fontId="3" fillId="0" borderId="7">
      <alignment horizontal="right"/>
    </xf>
    <xf numFmtId="0" fontId="3" fillId="0" borderId="1">
      <alignment horizontal="left" wrapText="1" indent="1"/>
    </xf>
    <xf numFmtId="2" fontId="3" fillId="0" borderId="1">
      <alignment horizontal="right" shrinkToFit="1"/>
    </xf>
    <xf numFmtId="0" fontId="4" fillId="0" borderId="19">
      <alignment horizontal="left" wrapText="1"/>
    </xf>
    <xf numFmtId="0" fontId="6" fillId="0" borderId="40">
      <alignment horizontal="left" wrapText="1"/>
    </xf>
    <xf numFmtId="0" fontId="3" fillId="0" borderId="41">
      <alignment horizontal="left" wrapText="1"/>
    </xf>
    <xf numFmtId="0" fontId="4" fillId="0" borderId="1">
      <alignment horizontal="center"/>
    </xf>
    <xf numFmtId="0" fontId="7" fillId="0" borderId="42">
      <alignment vertical="center" textRotation="90" wrapText="1"/>
    </xf>
    <xf numFmtId="0" fontId="4" fillId="0" borderId="12">
      <alignment horizontal="center" vertical="center"/>
    </xf>
    <xf numFmtId="0" fontId="4" fillId="0" borderId="13">
      <alignment horizontal="center" vertical="center"/>
    </xf>
    <xf numFmtId="0" fontId="7" fillId="0" borderId="43">
      <alignment vertical="center" textRotation="90" wrapText="1"/>
    </xf>
    <xf numFmtId="49" fontId="3" fillId="0" borderId="13">
      <alignment horizontal="center" vertical="center" wrapText="1"/>
    </xf>
    <xf numFmtId="0" fontId="3" fillId="0" borderId="6">
      <alignment horizontal="center" vertical="center" wrapText="1"/>
    </xf>
    <xf numFmtId="0" fontId="3" fillId="0" borderId="11">
      <alignment horizontal="center" vertical="center" wrapText="1"/>
    </xf>
    <xf numFmtId="49" fontId="3" fillId="0" borderId="6">
      <alignment horizontal="center" vertical="center" wrapText="1"/>
    </xf>
    <xf numFmtId="49" fontId="3" fillId="0" borderId="8">
      <alignment horizontal="center" vertical="center" wrapText="1"/>
    </xf>
    <xf numFmtId="0" fontId="7" fillId="0" borderId="11">
      <alignment vertical="center" textRotation="90" wrapText="1"/>
    </xf>
    <xf numFmtId="49" fontId="3" fillId="0" borderId="2">
      <alignment horizontal="center" vertical="center" wrapText="1"/>
    </xf>
    <xf numFmtId="49" fontId="3" fillId="0" borderId="14">
      <alignment horizontal="center" vertical="center" wrapText="1"/>
    </xf>
    <xf numFmtId="49" fontId="3" fillId="0" borderId="9">
      <alignment horizontal="center" vertical="center" wrapText="1"/>
    </xf>
    <xf numFmtId="49" fontId="3" fillId="0" borderId="44">
      <alignment horizontal="center" vertical="center" wrapText="1"/>
    </xf>
    <xf numFmtId="49" fontId="3" fillId="0" borderId="45">
      <alignment horizontal="center" vertical="center" wrapText="1"/>
    </xf>
    <xf numFmtId="49" fontId="3" fillId="0" borderId="45">
      <alignment horizontal="center" vertical="center" wrapText="1"/>
    </xf>
    <xf numFmtId="0" fontId="7" fillId="0" borderId="11">
      <alignment horizontal="center" vertical="center" textRotation="90" wrapText="1"/>
    </xf>
    <xf numFmtId="0" fontId="4" fillId="0" borderId="21">
      <alignment wrapText="1"/>
    </xf>
    <xf numFmtId="49" fontId="4" fillId="0" borderId="16">
      <alignment horizontal="center"/>
    </xf>
    <xf numFmtId="4" fontId="3" fillId="0" borderId="46">
      <alignment horizontal="right" wrapText="1" shrinkToFit="1"/>
    </xf>
    <xf numFmtId="4" fontId="3" fillId="0" borderId="4">
      <alignment horizontal="right" shrinkToFit="1"/>
    </xf>
    <xf numFmtId="4" fontId="3" fillId="0" borderId="47">
      <alignment horizontal="right" shrinkToFit="1"/>
    </xf>
    <xf numFmtId="4" fontId="3" fillId="0" borderId="17">
      <alignment horizontal="right" shrinkToFit="1"/>
    </xf>
    <xf numFmtId="4" fontId="3" fillId="0" borderId="46">
      <alignment horizontal="right" shrinkToFit="1"/>
    </xf>
    <xf numFmtId="4" fontId="3" fillId="0" borderId="10">
      <alignment horizontal="right" shrinkToFit="1"/>
    </xf>
    <xf numFmtId="4" fontId="3" fillId="0" borderId="48">
      <alignment horizontal="right" shrinkToFit="1"/>
    </xf>
    <xf numFmtId="4" fontId="3" fillId="0" borderId="5">
      <alignment horizontal="left" shrinkToFit="1"/>
    </xf>
    <xf numFmtId="49" fontId="4" fillId="0" borderId="21">
      <alignment horizontal="left" vertical="center" wrapText="1"/>
    </xf>
    <xf numFmtId="49" fontId="4" fillId="0" borderId="38">
      <alignment horizontal="center" vertical="center" wrapText="1"/>
    </xf>
    <xf numFmtId="4" fontId="3" fillId="0" borderId="14">
      <alignment horizontal="right" shrinkToFit="1"/>
    </xf>
    <xf numFmtId="4" fontId="3" fillId="0" borderId="9">
      <alignment horizontal="right" shrinkToFit="1"/>
    </xf>
    <xf numFmtId="4" fontId="3" fillId="0" borderId="44">
      <alignment horizontal="right" shrinkToFit="1"/>
    </xf>
    <xf numFmtId="4" fontId="3" fillId="0" borderId="2">
      <alignment horizontal="right" shrinkToFit="1"/>
    </xf>
    <xf numFmtId="4" fontId="3" fillId="0" borderId="45">
      <alignment horizontal="right" shrinkToFit="1"/>
    </xf>
    <xf numFmtId="4" fontId="3" fillId="0" borderId="49">
      <alignment horizontal="right" shrinkToFit="1"/>
    </xf>
    <xf numFmtId="49" fontId="3" fillId="0" borderId="25">
      <alignment horizontal="left" vertical="center" wrapText="1" indent="2"/>
    </xf>
    <xf numFmtId="49" fontId="3" fillId="0" borderId="50">
      <alignment horizontal="center" vertical="center" wrapText="1"/>
    </xf>
    <xf numFmtId="0" fontId="3" fillId="0" borderId="51">
      <alignment shrinkToFit="1"/>
    </xf>
    <xf numFmtId="0" fontId="3" fillId="0" borderId="52">
      <alignment shrinkToFit="1"/>
    </xf>
    <xf numFmtId="0" fontId="3" fillId="0" borderId="53">
      <alignment shrinkToFit="1"/>
    </xf>
    <xf numFmtId="0" fontId="3" fillId="0" borderId="54">
      <alignment shrinkToFit="1"/>
    </xf>
    <xf numFmtId="0" fontId="3" fillId="0" borderId="36">
      <alignment shrinkToFit="1"/>
    </xf>
    <xf numFmtId="0" fontId="3" fillId="0" borderId="55">
      <alignment shrinkToFit="1"/>
    </xf>
    <xf numFmtId="49" fontId="3" fillId="0" borderId="29">
      <alignment horizontal="left" vertical="center" wrapText="1" indent="3"/>
    </xf>
    <xf numFmtId="49" fontId="3" fillId="0" borderId="33">
      <alignment horizontal="center" vertical="center" wrapText="1"/>
    </xf>
    <xf numFmtId="4" fontId="3" fillId="0" borderId="56">
      <alignment horizontal="right" shrinkToFit="1"/>
    </xf>
    <xf numFmtId="4" fontId="3" fillId="0" borderId="57">
      <alignment horizontal="right" shrinkToFit="1"/>
    </xf>
    <xf numFmtId="4" fontId="3" fillId="0" borderId="58">
      <alignment horizontal="right" shrinkToFit="1"/>
    </xf>
    <xf numFmtId="4" fontId="3" fillId="0" borderId="34">
      <alignment horizontal="right" shrinkToFit="1"/>
    </xf>
    <xf numFmtId="4" fontId="3" fillId="0" borderId="59">
      <alignment horizontal="right" shrinkToFit="1"/>
    </xf>
    <xf numFmtId="4" fontId="3" fillId="0" borderId="60">
      <alignment horizontal="right" shrinkToFit="1"/>
    </xf>
    <xf numFmtId="49" fontId="3" fillId="0" borderId="21">
      <alignment horizontal="left" vertical="center" wrapText="1" indent="3"/>
    </xf>
    <xf numFmtId="49" fontId="3" fillId="0" borderId="61">
      <alignment horizontal="center" vertical="center" wrapText="1"/>
    </xf>
    <xf numFmtId="4" fontId="3" fillId="0" borderId="62">
      <alignment horizontal="right" shrinkToFit="1"/>
    </xf>
    <xf numFmtId="4" fontId="3" fillId="0" borderId="63">
      <alignment horizontal="right" shrinkToFit="1"/>
    </xf>
    <xf numFmtId="4" fontId="3" fillId="0" borderId="64">
      <alignment horizontal="right" shrinkToFit="1"/>
    </xf>
    <xf numFmtId="4" fontId="3" fillId="0" borderId="65">
      <alignment horizontal="right" shrinkToFit="1"/>
    </xf>
    <xf numFmtId="4" fontId="3" fillId="0" borderId="1">
      <alignment horizontal="right" shrinkToFit="1"/>
    </xf>
    <xf numFmtId="4" fontId="3" fillId="0" borderId="3">
      <alignment horizontal="right" shrinkToFit="1"/>
    </xf>
    <xf numFmtId="0" fontId="4" fillId="0" borderId="21">
      <alignment horizontal="left" vertical="center" wrapText="1"/>
    </xf>
    <xf numFmtId="49" fontId="4" fillId="0" borderId="66">
      <alignment horizontal="center" vertical="center" wrapText="1"/>
    </xf>
    <xf numFmtId="4" fontId="3" fillId="0" borderId="67">
      <alignment horizontal="right" shrinkToFit="1"/>
    </xf>
    <xf numFmtId="4" fontId="3" fillId="0" borderId="68">
      <alignment horizontal="right" shrinkToFit="1"/>
    </xf>
    <xf numFmtId="4" fontId="3" fillId="0" borderId="69">
      <alignment horizontal="right" shrinkToFit="1"/>
    </xf>
    <xf numFmtId="4" fontId="3" fillId="0" borderId="70">
      <alignment horizontal="right" shrinkToFit="1"/>
    </xf>
    <xf numFmtId="4" fontId="3" fillId="0" borderId="71">
      <alignment horizontal="right" shrinkToFit="1"/>
    </xf>
    <xf numFmtId="4" fontId="3" fillId="0" borderId="72">
      <alignment horizontal="right" shrinkToFit="1"/>
    </xf>
    <xf numFmtId="49" fontId="3" fillId="0" borderId="27">
      <alignment horizontal="center" vertical="center" wrapText="1"/>
    </xf>
    <xf numFmtId="4" fontId="3" fillId="0" borderId="73">
      <alignment horizontal="right" shrinkToFit="1"/>
    </xf>
    <xf numFmtId="4" fontId="3" fillId="0" borderId="74">
      <alignment horizontal="right" shrinkToFit="1"/>
    </xf>
    <xf numFmtId="4" fontId="3" fillId="0" borderId="43">
      <alignment horizontal="right" shrinkToFit="1"/>
    </xf>
    <xf numFmtId="4" fontId="3" fillId="0" borderId="28">
      <alignment horizontal="right" shrinkToFit="1"/>
    </xf>
    <xf numFmtId="4" fontId="3" fillId="0" borderId="7">
      <alignment horizontal="right" shrinkToFit="1"/>
    </xf>
    <xf numFmtId="4" fontId="3" fillId="0" borderId="75">
      <alignment horizontal="right" shrinkToFit="1"/>
    </xf>
    <xf numFmtId="49" fontId="4" fillId="0" borderId="20">
      <alignment horizontal="center" vertical="center" wrapText="1"/>
    </xf>
    <xf numFmtId="4" fontId="3" fillId="0" borderId="13">
      <alignment horizontal="right" shrinkToFit="1"/>
    </xf>
    <xf numFmtId="4" fontId="3" fillId="0" borderId="6">
      <alignment horizontal="right" shrinkToFit="1"/>
    </xf>
    <xf numFmtId="4" fontId="3" fillId="0" borderId="11">
      <alignment horizontal="right" shrinkToFit="1"/>
    </xf>
    <xf numFmtId="4" fontId="3" fillId="0" borderId="12">
      <alignment horizontal="right" shrinkToFit="1"/>
    </xf>
    <xf numFmtId="4" fontId="3" fillId="0" borderId="8">
      <alignment horizontal="right" shrinkToFit="1"/>
    </xf>
    <xf numFmtId="4" fontId="3" fillId="0" borderId="76">
      <alignment horizontal="right" shrinkToFit="1"/>
    </xf>
    <xf numFmtId="49" fontId="3" fillId="0" borderId="23">
      <alignment horizontal="center" vertical="center" wrapText="1"/>
    </xf>
    <xf numFmtId="0" fontId="3" fillId="0" borderId="77">
      <alignment shrinkToFit="1"/>
    </xf>
    <xf numFmtId="0" fontId="3" fillId="0" borderId="78">
      <alignment shrinkToFit="1"/>
    </xf>
    <xf numFmtId="0" fontId="3" fillId="0" borderId="42">
      <alignment shrinkToFit="1"/>
    </xf>
    <xf numFmtId="0" fontId="3" fillId="0" borderId="24">
      <alignment shrinkToFit="1"/>
    </xf>
    <xf numFmtId="0" fontId="3" fillId="0" borderId="41">
      <alignment shrinkToFit="1"/>
    </xf>
    <xf numFmtId="0" fontId="3" fillId="0" borderId="79">
      <alignment shrinkToFit="1"/>
    </xf>
    <xf numFmtId="49" fontId="3" fillId="0" borderId="27">
      <alignment horizontal="center" vertical="center" wrapText="1"/>
    </xf>
    <xf numFmtId="4" fontId="3" fillId="0" borderId="73">
      <alignment horizontal="right" shrinkToFit="1"/>
    </xf>
    <xf numFmtId="4" fontId="3" fillId="0" borderId="74">
      <alignment horizontal="right" shrinkToFit="1"/>
    </xf>
    <xf numFmtId="4" fontId="3" fillId="0" borderId="43">
      <alignment horizontal="right" shrinkToFit="1"/>
    </xf>
    <xf numFmtId="4" fontId="3" fillId="0" borderId="28">
      <alignment horizontal="right" shrinkToFit="1"/>
    </xf>
    <xf numFmtId="4" fontId="3" fillId="0" borderId="7">
      <alignment horizontal="right" shrinkToFit="1"/>
    </xf>
    <xf numFmtId="4" fontId="3" fillId="0" borderId="75">
      <alignment horizontal="right" shrinkToFit="1"/>
    </xf>
    <xf numFmtId="49" fontId="3" fillId="0" borderId="23">
      <alignment horizontal="center" vertical="center" wrapText="1"/>
    </xf>
    <xf numFmtId="4" fontId="3" fillId="0" borderId="77">
      <alignment horizontal="right" shrinkToFit="1"/>
    </xf>
    <xf numFmtId="4" fontId="3" fillId="0" borderId="78">
      <alignment horizontal="right" shrinkToFit="1"/>
    </xf>
    <xf numFmtId="4" fontId="3" fillId="0" borderId="42">
      <alignment horizontal="right" shrinkToFit="1"/>
    </xf>
    <xf numFmtId="4" fontId="3" fillId="0" borderId="24">
      <alignment horizontal="right" shrinkToFit="1"/>
    </xf>
    <xf numFmtId="4" fontId="3" fillId="0" borderId="41">
      <alignment horizontal="right" shrinkToFit="1"/>
    </xf>
    <xf numFmtId="4" fontId="3" fillId="0" borderId="79">
      <alignment horizontal="right" shrinkToFit="1"/>
    </xf>
    <xf numFmtId="49" fontId="3" fillId="0" borderId="61">
      <alignment horizontal="center" vertical="center" wrapText="1"/>
    </xf>
    <xf numFmtId="0" fontId="3" fillId="0" borderId="62">
      <alignment shrinkToFit="1"/>
    </xf>
    <xf numFmtId="0" fontId="3" fillId="0" borderId="63">
      <alignment shrinkToFit="1"/>
    </xf>
    <xf numFmtId="0" fontId="3" fillId="0" borderId="64">
      <alignment shrinkToFit="1"/>
    </xf>
    <xf numFmtId="0" fontId="3" fillId="0" borderId="65">
      <alignment shrinkToFit="1"/>
    </xf>
    <xf numFmtId="0" fontId="3" fillId="0" borderId="1">
      <alignment shrinkToFit="1"/>
    </xf>
    <xf numFmtId="0" fontId="3" fillId="0" borderId="3">
      <alignment shrinkToFit="1"/>
    </xf>
    <xf numFmtId="49" fontId="3" fillId="0" borderId="38">
      <alignment horizontal="center" vertical="center" wrapText="1"/>
    </xf>
    <xf numFmtId="0" fontId="7" fillId="0" borderId="41">
      <alignment vertical="center" textRotation="90" wrapText="1"/>
    </xf>
    <xf numFmtId="0" fontId="7" fillId="0" borderId="1">
      <alignment vertical="center" textRotation="90" wrapText="1"/>
    </xf>
    <xf numFmtId="49" fontId="3" fillId="0" borderId="41">
      <alignment horizontal="left" vertical="center" wrapText="1" indent="3"/>
    </xf>
    <xf numFmtId="49" fontId="3" fillId="0" borderId="1">
      <alignment horizontal="center" vertical="center" wrapText="1"/>
    </xf>
    <xf numFmtId="4" fontId="3" fillId="0" borderId="1">
      <alignment horizontal="right" shrinkToFit="1"/>
    </xf>
    <xf numFmtId="0" fontId="7" fillId="0" borderId="1">
      <alignment vertical="center" textRotation="90" wrapText="1"/>
    </xf>
    <xf numFmtId="49" fontId="3" fillId="0" borderId="1">
      <alignment horizontal="left" vertical="center" wrapText="1" indent="3"/>
    </xf>
    <xf numFmtId="49" fontId="3" fillId="0" borderId="1">
      <alignment horizontal="center" vertical="center" wrapText="1"/>
    </xf>
    <xf numFmtId="4" fontId="3" fillId="0" borderId="1">
      <alignment horizontal="right" shrinkToFit="1"/>
    </xf>
    <xf numFmtId="0" fontId="7" fillId="0" borderId="7">
      <alignment vertical="center" textRotation="90" wrapText="1"/>
    </xf>
    <xf numFmtId="49" fontId="3" fillId="0" borderId="7">
      <alignment horizontal="left" vertical="center" wrapText="1" indent="3"/>
    </xf>
    <xf numFmtId="49" fontId="3" fillId="0" borderId="7">
      <alignment horizontal="center" vertical="center" wrapText="1"/>
    </xf>
    <xf numFmtId="4" fontId="3" fillId="0" borderId="7">
      <alignment horizontal="right" shrinkToFit="1"/>
    </xf>
    <xf numFmtId="0" fontId="3" fillId="0" borderId="24">
      <alignment horizontal="center" vertical="center" wrapText="1"/>
    </xf>
    <xf numFmtId="0" fontId="7" fillId="0" borderId="11">
      <alignment horizontal="center" vertical="center" textRotation="90" wrapText="1"/>
    </xf>
    <xf numFmtId="49" fontId="4" fillId="0" borderId="16">
      <alignment horizontal="center" vertical="center" wrapText="1"/>
    </xf>
    <xf numFmtId="49" fontId="3" fillId="0" borderId="20">
      <alignment horizontal="center" vertical="center" wrapText="1"/>
    </xf>
    <xf numFmtId="49" fontId="3" fillId="0" borderId="61">
      <alignment horizontal="center" vertical="center" wrapText="1"/>
    </xf>
    <xf numFmtId="4" fontId="3" fillId="0" borderId="62">
      <alignment horizontal="right" shrinkToFit="1"/>
    </xf>
    <xf numFmtId="4" fontId="3" fillId="0" borderId="63">
      <alignment horizontal="right" shrinkToFit="1"/>
    </xf>
    <xf numFmtId="4" fontId="3" fillId="0" borderId="64">
      <alignment horizontal="right" shrinkToFit="1"/>
    </xf>
    <xf numFmtId="4" fontId="3" fillId="0" borderId="65">
      <alignment horizontal="right" shrinkToFit="1"/>
    </xf>
    <xf numFmtId="4" fontId="3" fillId="0" borderId="1">
      <alignment horizontal="right" shrinkToFit="1"/>
    </xf>
    <xf numFmtId="4" fontId="3" fillId="0" borderId="3">
      <alignment horizontal="right" shrinkToFit="1"/>
    </xf>
    <xf numFmtId="49" fontId="3" fillId="0" borderId="66">
      <alignment horizontal="center" vertical="center" wrapText="1"/>
    </xf>
    <xf numFmtId="49" fontId="1" fillId="0" borderId="1"/>
    <xf numFmtId="0" fontId="1" fillId="0" borderId="7">
      <alignment horizontal="center"/>
    </xf>
    <xf numFmtId="49" fontId="1" fillId="0" borderId="1">
      <alignment horizontal="left"/>
    </xf>
    <xf numFmtId="49" fontId="1" fillId="0" borderId="1">
      <alignment horizontal="center" wrapText="1"/>
    </xf>
    <xf numFmtId="0" fontId="1" fillId="0" borderId="1">
      <alignment horizontal="center"/>
    </xf>
    <xf numFmtId="49" fontId="1" fillId="0" borderId="1">
      <alignment horizontal="left" wrapText="1"/>
    </xf>
    <xf numFmtId="0" fontId="1" fillId="0" borderId="7">
      <alignment horizontal="center" wrapText="1"/>
    </xf>
    <xf numFmtId="0" fontId="1" fillId="0" borderId="7"/>
    <xf numFmtId="0" fontId="1" fillId="0" borderId="41">
      <alignment horizontal="center" vertical="top" wrapText="1"/>
    </xf>
    <xf numFmtId="49" fontId="1" fillId="0" borderId="1">
      <alignment horizontal="center" vertical="top" wrapText="1"/>
    </xf>
    <xf numFmtId="49" fontId="1" fillId="0" borderId="1">
      <alignment horizontal="center" vertical="top"/>
    </xf>
    <xf numFmtId="49" fontId="1" fillId="0" borderId="1">
      <alignment vertical="top"/>
    </xf>
    <xf numFmtId="0" fontId="1" fillId="0" borderId="41">
      <alignment horizontal="center" vertical="top"/>
    </xf>
    <xf numFmtId="0" fontId="1" fillId="0" borderId="1">
      <alignment vertical="top"/>
    </xf>
    <xf numFmtId="49" fontId="1" fillId="0" borderId="1">
      <alignment horizontal="right"/>
    </xf>
    <xf numFmtId="49" fontId="1" fillId="0" borderId="7">
      <alignment horizontal="center" shrinkToFit="1"/>
    </xf>
    <xf numFmtId="0" fontId="8" fillId="0" borderId="1">
      <alignment horizontal="center"/>
    </xf>
    <xf numFmtId="49" fontId="1" fillId="0" borderId="41">
      <alignment horizontal="center" vertical="top"/>
    </xf>
    <xf numFmtId="49" fontId="1" fillId="0" borderId="1">
      <alignment horizontal="center"/>
    </xf>
    <xf numFmtId="0" fontId="9" fillId="0" borderId="1"/>
    <xf numFmtId="0" fontId="5" fillId="0" borderId="1">
      <alignment wrapText="1"/>
    </xf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</cellStyleXfs>
  <cellXfs count="64">
    <xf numFmtId="0" fontId="0" fillId="0" borderId="0" xfId="0"/>
    <xf numFmtId="0" fontId="14" fillId="0" borderId="0" xfId="0" applyFont="1" applyProtection="1">
      <protection locked="0"/>
    </xf>
    <xf numFmtId="0" fontId="14" fillId="4" borderId="0" xfId="0" applyFont="1" applyFill="1" applyProtection="1">
      <protection locked="0"/>
    </xf>
    <xf numFmtId="0" fontId="15" fillId="4" borderId="80" xfId="64" applyNumberFormat="1" applyFont="1" applyFill="1" applyBorder="1" applyProtection="1">
      <alignment horizontal="center" wrapText="1"/>
    </xf>
    <xf numFmtId="0" fontId="16" fillId="4" borderId="80" xfId="65" applyNumberFormat="1" applyFont="1" applyFill="1" applyBorder="1" applyProtection="1">
      <alignment wrapText="1"/>
    </xf>
    <xf numFmtId="0" fontId="16" fillId="4" borderId="80" xfId="52" applyNumberFormat="1" applyFont="1" applyFill="1" applyBorder="1" applyProtection="1">
      <alignment horizontal="left" wrapText="1"/>
    </xf>
    <xf numFmtId="0" fontId="16" fillId="4" borderId="82" xfId="36" applyNumberFormat="1" applyFont="1" applyFill="1" applyBorder="1" applyProtection="1">
      <alignment horizontal="left" wrapText="1"/>
    </xf>
    <xf numFmtId="0" fontId="16" fillId="4" borderId="81" xfId="52" applyNumberFormat="1" applyFont="1" applyFill="1" applyBorder="1" applyProtection="1">
      <alignment horizontal="left" wrapText="1"/>
    </xf>
    <xf numFmtId="0" fontId="15" fillId="4" borderId="82" xfId="64" applyNumberFormat="1" applyFont="1" applyFill="1" applyBorder="1" applyAlignment="1" applyProtection="1">
      <alignment horizontal="center" vertical="top" wrapText="1"/>
    </xf>
    <xf numFmtId="0" fontId="15" fillId="4" borderId="80" xfId="64" applyNumberFormat="1" applyFont="1" applyFill="1" applyBorder="1" applyAlignment="1" applyProtection="1">
      <alignment horizontal="center" vertical="top" wrapText="1"/>
    </xf>
    <xf numFmtId="0" fontId="15" fillId="4" borderId="80" xfId="81" applyNumberFormat="1" applyFont="1" applyFill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vertical="top" wrapText="1"/>
    </xf>
    <xf numFmtId="0" fontId="21" fillId="0" borderId="83" xfId="4" applyNumberFormat="1" applyFont="1" applyBorder="1" applyAlignment="1" applyProtection="1">
      <alignment vertical="top" wrapText="1"/>
    </xf>
    <xf numFmtId="4" fontId="14" fillId="4" borderId="0" xfId="0" applyNumberFormat="1" applyFont="1" applyFill="1" applyProtection="1">
      <protection locked="0"/>
    </xf>
    <xf numFmtId="0" fontId="15" fillId="4" borderId="86" xfId="64" applyNumberFormat="1" applyFont="1" applyFill="1" applyBorder="1" applyProtection="1">
      <alignment horizontal="center" wrapText="1"/>
    </xf>
    <xf numFmtId="0" fontId="15" fillId="4" borderId="86" xfId="64" applyNumberFormat="1" applyFont="1" applyFill="1" applyBorder="1" applyAlignment="1" applyProtection="1">
      <alignment horizontal="center" vertical="top" wrapText="1"/>
    </xf>
    <xf numFmtId="4" fontId="17" fillId="4" borderId="82" xfId="36" applyNumberFormat="1" applyFont="1" applyFill="1" applyBorder="1" applyAlignment="1" applyProtection="1">
      <alignment horizontal="right" wrapText="1"/>
    </xf>
    <xf numFmtId="4" fontId="18" fillId="4" borderId="85" xfId="64" applyNumberFormat="1" applyFont="1" applyFill="1" applyBorder="1" applyAlignment="1" applyProtection="1">
      <alignment horizontal="right" vertical="top" wrapText="1"/>
    </xf>
    <xf numFmtId="4" fontId="17" fillId="4" borderId="80" xfId="36" applyNumberFormat="1" applyFont="1" applyFill="1" applyBorder="1" applyAlignment="1" applyProtection="1">
      <alignment horizontal="right" wrapText="1"/>
    </xf>
    <xf numFmtId="4" fontId="17" fillId="4" borderId="80" xfId="65" applyNumberFormat="1" applyFont="1" applyFill="1" applyBorder="1" applyAlignment="1" applyProtection="1">
      <alignment horizontal="right" wrapText="1"/>
    </xf>
    <xf numFmtId="4" fontId="17" fillId="4" borderId="80" xfId="52" applyNumberFormat="1" applyFont="1" applyFill="1" applyBorder="1" applyAlignment="1" applyProtection="1">
      <alignment horizontal="right" wrapText="1"/>
    </xf>
    <xf numFmtId="4" fontId="17" fillId="4" borderId="81" xfId="52" applyNumberFormat="1" applyFont="1" applyFill="1" applyBorder="1" applyAlignment="1" applyProtection="1">
      <alignment horizontal="right" wrapText="1"/>
    </xf>
    <xf numFmtId="4" fontId="17" fillId="4" borderId="82" xfId="64" applyNumberFormat="1" applyFont="1" applyFill="1" applyBorder="1" applyAlignment="1" applyProtection="1">
      <alignment horizontal="right" vertical="top" wrapText="1"/>
    </xf>
    <xf numFmtId="4" fontId="17" fillId="4" borderId="80" xfId="81" applyNumberFormat="1" applyFont="1" applyFill="1" applyBorder="1" applyAlignment="1" applyProtection="1">
      <alignment horizontal="right" vertical="top" wrapText="1"/>
    </xf>
    <xf numFmtId="4" fontId="17" fillId="4" borderId="80" xfId="64" applyNumberFormat="1" applyFont="1" applyFill="1" applyBorder="1" applyAlignment="1" applyProtection="1">
      <alignment horizontal="right" wrapText="1"/>
    </xf>
    <xf numFmtId="4" fontId="17" fillId="4" borderId="80" xfId="64" applyNumberFormat="1" applyFont="1" applyFill="1" applyBorder="1" applyAlignment="1" applyProtection="1">
      <alignment wrapText="1"/>
    </xf>
    <xf numFmtId="0" fontId="13" fillId="2" borderId="80" xfId="25" applyNumberFormat="1" applyFont="1" applyBorder="1" applyAlignment="1" applyProtection="1">
      <alignment horizontal="center"/>
    </xf>
    <xf numFmtId="4" fontId="22" fillId="4" borderId="80" xfId="0" applyNumberFormat="1" applyFont="1" applyFill="1" applyBorder="1" applyProtection="1">
      <protection locked="0"/>
    </xf>
    <xf numFmtId="0" fontId="15" fillId="4" borderId="90" xfId="31" applyNumberFormat="1" applyFont="1" applyFill="1" applyBorder="1" applyProtection="1">
      <alignment horizontal="center" wrapText="1"/>
    </xf>
    <xf numFmtId="49" fontId="13" fillId="2" borderId="81" xfId="25" applyNumberFormat="1" applyFont="1" applyBorder="1" applyAlignment="1" applyProtection="1">
      <alignment horizontal="center"/>
    </xf>
    <xf numFmtId="0" fontId="13" fillId="0" borderId="81" xfId="29" applyNumberFormat="1" applyFont="1" applyBorder="1" applyAlignment="1" applyProtection="1">
      <alignment horizontal="center"/>
    </xf>
    <xf numFmtId="0" fontId="23" fillId="0" borderId="81" xfId="0" applyFont="1" applyBorder="1" applyAlignment="1" applyProtection="1">
      <alignment horizontal="center"/>
      <protection locked="0"/>
    </xf>
    <xf numFmtId="4" fontId="22" fillId="4" borderId="82" xfId="0" applyNumberFormat="1" applyFont="1" applyFill="1" applyBorder="1" applyProtection="1">
      <protection locked="0"/>
    </xf>
    <xf numFmtId="10" fontId="22" fillId="4" borderId="82" xfId="0" applyNumberFormat="1" applyFont="1" applyFill="1" applyBorder="1" applyProtection="1">
      <protection locked="0"/>
    </xf>
    <xf numFmtId="0" fontId="16" fillId="4" borderId="81" xfId="36" applyNumberFormat="1" applyFont="1" applyFill="1" applyBorder="1" applyProtection="1">
      <alignment horizontal="left" wrapText="1"/>
    </xf>
    <xf numFmtId="10" fontId="19" fillId="4" borderId="85" xfId="0" applyNumberFormat="1" applyFont="1" applyFill="1" applyBorder="1" applyProtection="1">
      <protection locked="0"/>
    </xf>
    <xf numFmtId="4" fontId="18" fillId="4" borderId="91" xfId="31" applyNumberFormat="1" applyFont="1" applyFill="1" applyBorder="1" applyAlignment="1" applyProtection="1">
      <alignment horizontal="right" wrapText="1"/>
    </xf>
    <xf numFmtId="10" fontId="22" fillId="4" borderId="80" xfId="0" applyNumberFormat="1" applyFont="1" applyFill="1" applyBorder="1" applyProtection="1">
      <protection locked="0"/>
    </xf>
    <xf numFmtId="10" fontId="22" fillId="4" borderId="81" xfId="0" applyNumberFormat="1" applyFont="1" applyFill="1" applyBorder="1" applyProtection="1">
      <protection locked="0"/>
    </xf>
    <xf numFmtId="4" fontId="19" fillId="4" borderId="86" xfId="0" applyNumberFormat="1" applyFont="1" applyFill="1" applyBorder="1" applyProtection="1">
      <protection locked="0"/>
    </xf>
    <xf numFmtId="4" fontId="22" fillId="4" borderId="93" xfId="0" applyNumberFormat="1" applyFont="1" applyFill="1" applyBorder="1" applyProtection="1">
      <protection locked="0"/>
    </xf>
    <xf numFmtId="4" fontId="18" fillId="4" borderId="94" xfId="64" applyNumberFormat="1" applyFont="1" applyFill="1" applyBorder="1" applyAlignment="1" applyProtection="1">
      <alignment horizontal="right" wrapText="1"/>
    </xf>
    <xf numFmtId="4" fontId="19" fillId="4" borderId="96" xfId="0" applyNumberFormat="1" applyFont="1" applyFill="1" applyBorder="1" applyProtection="1">
      <protection locked="0"/>
    </xf>
    <xf numFmtId="4" fontId="22" fillId="4" borderId="97" xfId="0" applyNumberFormat="1" applyFont="1" applyFill="1" applyBorder="1" applyProtection="1">
      <protection locked="0"/>
    </xf>
    <xf numFmtId="4" fontId="22" fillId="4" borderId="98" xfId="0" applyNumberFormat="1" applyFont="1" applyFill="1" applyBorder="1" applyProtection="1">
      <protection locked="0"/>
    </xf>
    <xf numFmtId="10" fontId="22" fillId="4" borderId="85" xfId="0" applyNumberFormat="1" applyFont="1" applyFill="1" applyBorder="1" applyProtection="1">
      <protection locked="0"/>
    </xf>
    <xf numFmtId="10" fontId="22" fillId="4" borderId="95" xfId="0" applyNumberFormat="1" applyFont="1" applyFill="1" applyBorder="1" applyProtection="1">
      <protection locked="0"/>
    </xf>
    <xf numFmtId="0" fontId="16" fillId="4" borderId="93" xfId="36" applyNumberFormat="1" applyFont="1" applyFill="1" applyBorder="1" applyProtection="1">
      <alignment horizontal="left" wrapText="1"/>
    </xf>
    <xf numFmtId="4" fontId="18" fillId="4" borderId="99" xfId="31" applyNumberFormat="1" applyFont="1" applyFill="1" applyBorder="1" applyAlignment="1" applyProtection="1">
      <alignment horizontal="right" wrapText="1"/>
    </xf>
    <xf numFmtId="0" fontId="13" fillId="0" borderId="1" xfId="4" applyNumberFormat="1" applyFont="1" applyBorder="1" applyAlignment="1" applyProtection="1">
      <alignment horizontal="center" vertical="top" wrapText="1"/>
    </xf>
    <xf numFmtId="0" fontId="13" fillId="2" borderId="80" xfId="25" applyFont="1" applyBorder="1" applyAlignment="1" applyProtection="1">
      <alignment horizontal="center" vertical="center"/>
      <protection locked="0"/>
    </xf>
    <xf numFmtId="49" fontId="15" fillId="0" borderId="84" xfId="27" applyFont="1" applyBorder="1" applyAlignment="1" applyProtection="1">
      <alignment horizontal="center" vertical="center" wrapText="1"/>
      <protection locked="0"/>
    </xf>
    <xf numFmtId="49" fontId="15" fillId="0" borderId="1" xfId="27" applyFont="1" applyBorder="1" applyAlignment="1" applyProtection="1">
      <alignment horizontal="center" vertical="center" wrapText="1"/>
      <protection locked="0"/>
    </xf>
    <xf numFmtId="49" fontId="15" fillId="0" borderId="83" xfId="27" applyFont="1" applyBorder="1" applyAlignment="1" applyProtection="1">
      <alignment horizontal="center" vertical="center" wrapText="1"/>
      <protection locked="0"/>
    </xf>
    <xf numFmtId="0" fontId="20" fillId="0" borderId="87" xfId="0" applyFont="1" applyBorder="1" applyAlignment="1" applyProtection="1">
      <alignment horizontal="center" vertical="center" wrapText="1"/>
      <protection locked="0"/>
    </xf>
    <xf numFmtId="0" fontId="20" fillId="0" borderId="88" xfId="0" applyFont="1" applyBorder="1" applyAlignment="1" applyProtection="1">
      <alignment horizontal="center" vertical="center" wrapText="1"/>
      <protection locked="0"/>
    </xf>
    <xf numFmtId="0" fontId="20" fillId="0" borderId="89" xfId="0" applyFont="1" applyBorder="1" applyAlignment="1" applyProtection="1">
      <alignment horizontal="center" vertical="center" wrapText="1"/>
      <protection locked="0"/>
    </xf>
    <xf numFmtId="0" fontId="20" fillId="0" borderId="81" xfId="0" applyFont="1" applyBorder="1" applyAlignment="1" applyProtection="1">
      <alignment horizontal="center" vertical="center" wrapText="1"/>
      <protection locked="0"/>
    </xf>
    <xf numFmtId="0" fontId="20" fillId="0" borderId="92" xfId="0" applyFont="1" applyBorder="1" applyAlignment="1" applyProtection="1">
      <alignment horizontal="center" vertical="center" wrapText="1"/>
      <protection locked="0"/>
    </xf>
    <xf numFmtId="0" fontId="20" fillId="0" borderId="82" xfId="0" applyFont="1" applyBorder="1" applyAlignment="1" applyProtection="1">
      <alignment horizontal="center" vertical="center" wrapText="1"/>
      <protection locked="0"/>
    </xf>
    <xf numFmtId="0" fontId="15" fillId="2" borderId="80" xfId="25" applyFont="1" applyBorder="1" applyAlignment="1" applyProtection="1">
      <alignment horizontal="center" vertical="center"/>
      <protection locked="0"/>
    </xf>
    <xf numFmtId="10" fontId="22" fillId="4" borderId="81" xfId="0" applyNumberFormat="1" applyFont="1" applyFill="1" applyBorder="1" applyAlignment="1" applyProtection="1">
      <alignment horizontal="right"/>
      <protection locked="0"/>
    </xf>
    <xf numFmtId="10" fontId="22" fillId="4" borderId="80" xfId="0" applyNumberFormat="1" applyFont="1" applyFill="1" applyBorder="1" applyAlignment="1" applyProtection="1">
      <alignment horizontal="right"/>
      <protection locked="0"/>
    </xf>
  </cellXfs>
  <cellStyles count="248">
    <cellStyle name="br" xfId="243"/>
    <cellStyle name="col" xfId="242"/>
    <cellStyle name="st243" xfId="14"/>
    <cellStyle name="st244" xfId="104"/>
    <cellStyle name="st245" xfId="226"/>
    <cellStyle name="st246" xfId="240"/>
    <cellStyle name="style0" xfId="244"/>
    <cellStyle name="td" xfId="245"/>
    <cellStyle name="tr" xfId="241"/>
    <cellStyle name="xl100" xfId="63"/>
    <cellStyle name="xl101" xfId="72"/>
    <cellStyle name="xl102" xfId="12"/>
    <cellStyle name="xl103" xfId="13"/>
    <cellStyle name="xl104" xfId="85"/>
    <cellStyle name="xl105" xfId="88"/>
    <cellStyle name="xl106" xfId="94"/>
    <cellStyle name="xl107" xfId="101"/>
    <cellStyle name="xl108" xfId="195"/>
    <cellStyle name="xl109" xfId="200"/>
    <cellStyle name="xl110" xfId="204"/>
    <cellStyle name="xl111" xfId="209"/>
    <cellStyle name="xl112" xfId="247"/>
    <cellStyle name="xl113" xfId="196"/>
    <cellStyle name="xl114" xfId="223"/>
    <cellStyle name="xl115" xfId="225"/>
    <cellStyle name="xl116" xfId="222"/>
    <cellStyle name="xl117" xfId="220"/>
    <cellStyle name="xl118" xfId="224"/>
    <cellStyle name="xl119" xfId="221"/>
    <cellStyle name="xl120" xfId="228"/>
    <cellStyle name="xl121" xfId="234"/>
    <cellStyle name="xl122" xfId="239"/>
    <cellStyle name="xl123" xfId="102"/>
    <cellStyle name="xl124" xfId="112"/>
    <cellStyle name="xl125" xfId="120"/>
    <cellStyle name="xl126" xfId="128"/>
    <cellStyle name="xl127" xfId="136"/>
    <cellStyle name="xl128" xfId="144"/>
    <cellStyle name="xl129" xfId="197"/>
    <cellStyle name="xl130" xfId="201"/>
    <cellStyle name="xl131" xfId="205"/>
    <cellStyle name="xl132" xfId="208"/>
    <cellStyle name="xl133" xfId="229"/>
    <cellStyle name="xl134" xfId="95"/>
    <cellStyle name="xl135" xfId="103"/>
    <cellStyle name="xl136" xfId="113"/>
    <cellStyle name="xl137" xfId="121"/>
    <cellStyle name="xl138" xfId="129"/>
    <cellStyle name="xl139" xfId="137"/>
    <cellStyle name="xl140" xfId="145"/>
    <cellStyle name="xl141" xfId="152"/>
    <cellStyle name="xl142" xfId="159"/>
    <cellStyle name="xl143" xfId="166"/>
    <cellStyle name="xl144" xfId="173"/>
    <cellStyle name="xl145" xfId="180"/>
    <cellStyle name="xl146" xfId="187"/>
    <cellStyle name="xl147" xfId="194"/>
    <cellStyle name="xl148" xfId="198"/>
    <cellStyle name="xl149" xfId="202"/>
    <cellStyle name="xl150" xfId="206"/>
    <cellStyle name="xl151" xfId="210"/>
    <cellStyle name="xl152" xfId="211"/>
    <cellStyle name="xl153" xfId="212"/>
    <cellStyle name="xl154" xfId="219"/>
    <cellStyle name="xl155" xfId="89"/>
    <cellStyle name="xl156" xfId="96"/>
    <cellStyle name="xl157" xfId="108"/>
    <cellStyle name="xl158" xfId="114"/>
    <cellStyle name="xl159" xfId="122"/>
    <cellStyle name="xl160" xfId="130"/>
    <cellStyle name="xl161" xfId="138"/>
    <cellStyle name="xl162" xfId="146"/>
    <cellStyle name="xl163" xfId="153"/>
    <cellStyle name="xl164" xfId="160"/>
    <cellStyle name="xl165" xfId="167"/>
    <cellStyle name="xl166" xfId="174"/>
    <cellStyle name="xl167" xfId="181"/>
    <cellStyle name="xl168" xfId="188"/>
    <cellStyle name="xl169" xfId="199"/>
    <cellStyle name="xl170" xfId="203"/>
    <cellStyle name="xl171" xfId="207"/>
    <cellStyle name="xl172" xfId="213"/>
    <cellStyle name="xl173" xfId="230"/>
    <cellStyle name="xl174" xfId="235"/>
    <cellStyle name="xl175" xfId="237"/>
    <cellStyle name="xl176" xfId="90"/>
    <cellStyle name="xl177" xfId="97"/>
    <cellStyle name="xl178" xfId="105"/>
    <cellStyle name="xl179" xfId="115"/>
    <cellStyle name="xl180" xfId="123"/>
    <cellStyle name="xl181" xfId="131"/>
    <cellStyle name="xl182" xfId="139"/>
    <cellStyle name="xl183" xfId="147"/>
    <cellStyle name="xl184" xfId="154"/>
    <cellStyle name="xl185" xfId="161"/>
    <cellStyle name="xl186" xfId="168"/>
    <cellStyle name="xl187" xfId="175"/>
    <cellStyle name="xl188" xfId="182"/>
    <cellStyle name="xl189" xfId="189"/>
    <cellStyle name="xl190" xfId="214"/>
    <cellStyle name="xl191" xfId="231"/>
    <cellStyle name="xl192" xfId="236"/>
    <cellStyle name="xl193" xfId="238"/>
    <cellStyle name="xl194" xfId="91"/>
    <cellStyle name="xl195" xfId="98"/>
    <cellStyle name="xl196" xfId="106"/>
    <cellStyle name="xl197" xfId="116"/>
    <cellStyle name="xl198" xfId="124"/>
    <cellStyle name="xl199" xfId="132"/>
    <cellStyle name="xl200" xfId="140"/>
    <cellStyle name="xl201" xfId="148"/>
    <cellStyle name="xl202" xfId="155"/>
    <cellStyle name="xl203" xfId="162"/>
    <cellStyle name="xl204" xfId="169"/>
    <cellStyle name="xl205" xfId="176"/>
    <cellStyle name="xl206" xfId="183"/>
    <cellStyle name="xl207" xfId="190"/>
    <cellStyle name="xl208" xfId="215"/>
    <cellStyle name="xl209" xfId="227"/>
    <cellStyle name="xl21" xfId="246"/>
    <cellStyle name="xl210" xfId="232"/>
    <cellStyle name="xl211" xfId="107"/>
    <cellStyle name="xl212" xfId="117"/>
    <cellStyle name="xl213" xfId="125"/>
    <cellStyle name="xl214" xfId="133"/>
    <cellStyle name="xl215" xfId="141"/>
    <cellStyle name="xl216" xfId="149"/>
    <cellStyle name="xl217" xfId="156"/>
    <cellStyle name="xl218" xfId="163"/>
    <cellStyle name="xl219" xfId="170"/>
    <cellStyle name="xl22" xfId="1"/>
    <cellStyle name="xl220" xfId="177"/>
    <cellStyle name="xl221" xfId="184"/>
    <cellStyle name="xl222" xfId="191"/>
    <cellStyle name="xl223" xfId="216"/>
    <cellStyle name="xl224" xfId="84"/>
    <cellStyle name="xl225" xfId="233"/>
    <cellStyle name="xl226" xfId="92"/>
    <cellStyle name="xl227" xfId="93"/>
    <cellStyle name="xl228" xfId="99"/>
    <cellStyle name="xl229" xfId="109"/>
    <cellStyle name="xl23" xfId="4"/>
    <cellStyle name="xl230" xfId="118"/>
    <cellStyle name="xl231" xfId="126"/>
    <cellStyle name="xl232" xfId="134"/>
    <cellStyle name="xl233" xfId="142"/>
    <cellStyle name="xl234" xfId="150"/>
    <cellStyle name="xl235" xfId="157"/>
    <cellStyle name="xl236" xfId="164"/>
    <cellStyle name="xl237" xfId="171"/>
    <cellStyle name="xl238" xfId="178"/>
    <cellStyle name="xl239" xfId="185"/>
    <cellStyle name="xl24" xfId="8"/>
    <cellStyle name="xl240" xfId="192"/>
    <cellStyle name="xl241" xfId="217"/>
    <cellStyle name="xl242" xfId="86"/>
    <cellStyle name="xl243" xfId="87"/>
    <cellStyle name="xl244" xfId="100"/>
    <cellStyle name="xl245" xfId="110"/>
    <cellStyle name="xl246" xfId="119"/>
    <cellStyle name="xl247" xfId="127"/>
    <cellStyle name="xl248" xfId="135"/>
    <cellStyle name="xl249" xfId="143"/>
    <cellStyle name="xl25" xfId="6"/>
    <cellStyle name="xl250" xfId="151"/>
    <cellStyle name="xl251" xfId="158"/>
    <cellStyle name="xl252" xfId="165"/>
    <cellStyle name="xl253" xfId="172"/>
    <cellStyle name="xl254" xfId="179"/>
    <cellStyle name="xl255" xfId="186"/>
    <cellStyle name="xl256" xfId="193"/>
    <cellStyle name="xl257" xfId="218"/>
    <cellStyle name="xl258" xfId="111"/>
    <cellStyle name="xl26" xfId="22"/>
    <cellStyle name="xl27" xfId="25"/>
    <cellStyle name="xl28" xfId="31"/>
    <cellStyle name="xl29" xfId="36"/>
    <cellStyle name="xl30" xfId="41"/>
    <cellStyle name="xl31" xfId="46"/>
    <cellStyle name="xl32" xfId="51"/>
    <cellStyle name="xl33" xfId="52"/>
    <cellStyle name="xl34" xfId="53"/>
    <cellStyle name="xl35" xfId="54"/>
    <cellStyle name="xl36" xfId="59"/>
    <cellStyle name="xl37" xfId="62"/>
    <cellStyle name="xl38" xfId="64"/>
    <cellStyle name="xl39" xfId="65"/>
    <cellStyle name="xl40" xfId="66"/>
    <cellStyle name="xl41" xfId="67"/>
    <cellStyle name="xl42" xfId="68"/>
    <cellStyle name="xl43" xfId="75"/>
    <cellStyle name="xl44" xfId="79"/>
    <cellStyle name="xl45" xfId="81"/>
    <cellStyle name="xl46" xfId="82"/>
    <cellStyle name="xl47" xfId="83"/>
    <cellStyle name="xl48" xfId="5"/>
    <cellStyle name="xl49" xfId="16"/>
    <cellStyle name="xl50" xfId="7"/>
    <cellStyle name="xl51" xfId="23"/>
    <cellStyle name="xl52" xfId="26"/>
    <cellStyle name="xl53" xfId="29"/>
    <cellStyle name="xl54" xfId="32"/>
    <cellStyle name="xl55" xfId="37"/>
    <cellStyle name="xl56" xfId="42"/>
    <cellStyle name="xl57" xfId="47"/>
    <cellStyle name="xl58" xfId="55"/>
    <cellStyle name="xl59" xfId="60"/>
    <cellStyle name="xl60" xfId="69"/>
    <cellStyle name="xl61" xfId="73"/>
    <cellStyle name="xl62" xfId="76"/>
    <cellStyle name="xl63" xfId="74"/>
    <cellStyle name="xl64" xfId="17"/>
    <cellStyle name="xl65" xfId="33"/>
    <cellStyle name="xl66" xfId="38"/>
    <cellStyle name="xl67" xfId="43"/>
    <cellStyle name="xl68" xfId="48"/>
    <cellStyle name="xl69" xfId="56"/>
    <cellStyle name="xl70" xfId="70"/>
    <cellStyle name="xl71" xfId="77"/>
    <cellStyle name="xl72" xfId="27"/>
    <cellStyle name="xl73" xfId="34"/>
    <cellStyle name="xl74" xfId="39"/>
    <cellStyle name="xl75" xfId="44"/>
    <cellStyle name="xl76" xfId="49"/>
    <cellStyle name="xl77" xfId="57"/>
    <cellStyle name="xl78" xfId="61"/>
    <cellStyle name="xl79" xfId="71"/>
    <cellStyle name="xl80" xfId="80"/>
    <cellStyle name="xl81" xfId="78"/>
    <cellStyle name="xl82" xfId="9"/>
    <cellStyle name="xl83" xfId="2"/>
    <cellStyle name="xl84" xfId="19"/>
    <cellStyle name="xl85" xfId="20"/>
    <cellStyle name="xl86" xfId="10"/>
    <cellStyle name="xl87" xfId="3"/>
    <cellStyle name="xl88" xfId="11"/>
    <cellStyle name="xl89" xfId="15"/>
    <cellStyle name="xl90" xfId="18"/>
    <cellStyle name="xl91" xfId="21"/>
    <cellStyle name="xl92" xfId="24"/>
    <cellStyle name="xl93" xfId="28"/>
    <cellStyle name="xl94" xfId="30"/>
    <cellStyle name="xl95" xfId="35"/>
    <cellStyle name="xl96" xfId="40"/>
    <cellStyle name="xl97" xfId="45"/>
    <cellStyle name="xl98" xfId="50"/>
    <cellStyle name="xl99" xfId="58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85" zoomScaleNormal="85" workbookViewId="0">
      <selection activeCell="H25" sqref="H25"/>
    </sheetView>
  </sheetViews>
  <sheetFormatPr defaultColWidth="9.140625" defaultRowHeight="18.75"/>
  <cols>
    <col min="1" max="1" width="66" style="1" customWidth="1"/>
    <col min="2" max="2" width="27.5703125" style="1" customWidth="1"/>
    <col min="3" max="3" width="29" style="1" customWidth="1"/>
    <col min="4" max="4" width="28.85546875" style="1" customWidth="1"/>
    <col min="5" max="5" width="25.42578125" style="1" customWidth="1"/>
    <col min="6" max="6" width="35.28515625" style="1" customWidth="1"/>
    <col min="7" max="7" width="21.7109375" style="1" customWidth="1"/>
    <col min="8" max="16384" width="9.140625" style="1"/>
  </cols>
  <sheetData>
    <row r="1" spans="1:6" ht="18.75" customHeight="1">
      <c r="A1" s="50" t="s">
        <v>21</v>
      </c>
      <c r="B1" s="50"/>
      <c r="C1" s="50"/>
      <c r="D1" s="50"/>
      <c r="E1" s="50"/>
    </row>
    <row r="2" spans="1:6" ht="18.75" customHeight="1">
      <c r="A2" s="50"/>
      <c r="B2" s="50"/>
      <c r="C2" s="50"/>
      <c r="D2" s="50"/>
      <c r="E2" s="50"/>
    </row>
    <row r="3" spans="1:6">
      <c r="A3" s="50"/>
      <c r="B3" s="50"/>
      <c r="C3" s="50"/>
      <c r="D3" s="50"/>
      <c r="E3" s="50"/>
    </row>
    <row r="4" spans="1:6" ht="4.5" customHeight="1">
      <c r="A4" s="12"/>
      <c r="B4" s="12"/>
      <c r="C4" s="12"/>
      <c r="D4" s="12"/>
      <c r="E4" s="11"/>
    </row>
    <row r="5" spans="1:6" ht="18.75" hidden="1" customHeight="1">
      <c r="A5" s="13"/>
      <c r="B5" s="13"/>
      <c r="C5" s="13"/>
      <c r="D5" s="13"/>
      <c r="E5" s="11"/>
    </row>
    <row r="6" spans="1:6">
      <c r="A6" s="51" t="s">
        <v>0</v>
      </c>
      <c r="B6" s="61" t="s">
        <v>22</v>
      </c>
      <c r="C6" s="52" t="s">
        <v>23</v>
      </c>
      <c r="D6" s="55" t="s">
        <v>18</v>
      </c>
      <c r="E6" s="58" t="s">
        <v>20</v>
      </c>
    </row>
    <row r="7" spans="1:6">
      <c r="A7" s="51"/>
      <c r="B7" s="51"/>
      <c r="C7" s="53"/>
      <c r="D7" s="56"/>
      <c r="E7" s="59"/>
    </row>
    <row r="8" spans="1:6" ht="54" customHeight="1">
      <c r="A8" s="51"/>
      <c r="B8" s="51"/>
      <c r="C8" s="54"/>
      <c r="D8" s="57"/>
      <c r="E8" s="60"/>
    </row>
    <row r="9" spans="1:6" ht="19.5" thickBot="1">
      <c r="A9" s="27">
        <v>1</v>
      </c>
      <c r="B9" s="30">
        <v>2</v>
      </c>
      <c r="C9" s="31">
        <v>3</v>
      </c>
      <c r="D9" s="32">
        <v>4</v>
      </c>
      <c r="E9" s="32">
        <v>5</v>
      </c>
    </row>
    <row r="10" spans="1:6" s="2" customFormat="1" ht="19.5" thickBot="1">
      <c r="A10" s="29" t="s">
        <v>11</v>
      </c>
      <c r="B10" s="37">
        <f>304538410.11/1000</f>
        <v>304538.41011</v>
      </c>
      <c r="C10" s="37">
        <f>1789607903.55/1000</f>
        <v>1789607.9035499999</v>
      </c>
      <c r="D10" s="40">
        <f>C10-B10</f>
        <v>1485069.4934399999</v>
      </c>
      <c r="E10" s="36">
        <f>(D10)/B10</f>
        <v>4.8764603877178887</v>
      </c>
    </row>
    <row r="11" spans="1:6" s="2" customFormat="1">
      <c r="A11" s="6" t="s">
        <v>1</v>
      </c>
      <c r="B11" s="49">
        <v>0</v>
      </c>
      <c r="C11" s="49">
        <v>0</v>
      </c>
      <c r="D11" s="41">
        <f t="shared" ref="D11:D27" si="0">C11-B11</f>
        <v>0</v>
      </c>
      <c r="E11" s="34">
        <v>0</v>
      </c>
    </row>
    <row r="12" spans="1:6" s="2" customFormat="1">
      <c r="A12" s="48" t="s">
        <v>17</v>
      </c>
      <c r="B12" s="19">
        <f>B10-B11</f>
        <v>304538.41011</v>
      </c>
      <c r="C12" s="19">
        <f>C10-C11</f>
        <v>1789607.9035499999</v>
      </c>
      <c r="D12" s="28">
        <f t="shared" si="0"/>
        <v>1485069.4934399999</v>
      </c>
      <c r="E12" s="62" t="s">
        <v>24</v>
      </c>
      <c r="F12" s="14"/>
    </row>
    <row r="13" spans="1:6" s="2" customFormat="1" ht="38.25" thickBot="1">
      <c r="A13" s="35" t="s">
        <v>19</v>
      </c>
      <c r="B13" s="19">
        <f>(247283541.27+56326208.86)/1000</f>
        <v>303609.75013</v>
      </c>
      <c r="C13" s="19">
        <f>(328304002.55+146137325.58)/1000</f>
        <v>474441.32812999998</v>
      </c>
      <c r="D13" s="28">
        <f t="shared" si="0"/>
        <v>170831.57799999998</v>
      </c>
      <c r="E13" s="39">
        <f t="shared" ref="E12:E27" si="1">(D13)/B13</f>
        <v>0.5626682869270605</v>
      </c>
      <c r="F13" s="14"/>
    </row>
    <row r="14" spans="1:6" s="2" customFormat="1" ht="19.5" thickBot="1">
      <c r="A14" s="15" t="s">
        <v>10</v>
      </c>
      <c r="B14" s="42">
        <f>1025763406.41/1000</f>
        <v>1025763.4064099999</v>
      </c>
      <c r="C14" s="42">
        <f>1163178658.35/1000</f>
        <v>1163178.6583499999</v>
      </c>
      <c r="D14" s="43">
        <f t="shared" si="0"/>
        <v>137415.25193999999</v>
      </c>
      <c r="E14" s="46">
        <f t="shared" si="1"/>
        <v>0.13396388590321265</v>
      </c>
    </row>
    <row r="15" spans="1:6" s="2" customFormat="1" ht="37.5">
      <c r="A15" s="6" t="s">
        <v>2</v>
      </c>
      <c r="B15" s="17">
        <f>81361052.83/1000</f>
        <v>81361.052830000001</v>
      </c>
      <c r="C15" s="17">
        <f>87091913.38/1000</f>
        <v>87091.913379999998</v>
      </c>
      <c r="D15" s="41">
        <f t="shared" si="0"/>
        <v>5730.8605499999976</v>
      </c>
      <c r="E15" s="47">
        <f t="shared" si="1"/>
        <v>7.043739419122752E-2</v>
      </c>
      <c r="F15" s="14"/>
    </row>
    <row r="16" spans="1:6" s="2" customFormat="1">
      <c r="A16" s="4" t="s">
        <v>3</v>
      </c>
      <c r="B16" s="20">
        <f>474014114.07/1000</f>
        <v>474014.11407000001</v>
      </c>
      <c r="C16" s="20">
        <f>309028296.63/1000</f>
        <v>309028.29663</v>
      </c>
      <c r="D16" s="44">
        <f t="shared" si="0"/>
        <v>-164985.81744000001</v>
      </c>
      <c r="E16" s="38">
        <f t="shared" si="1"/>
        <v>-0.34806098076572406</v>
      </c>
    </row>
    <row r="17" spans="1:6" s="2" customFormat="1" ht="37.5">
      <c r="A17" s="4" t="s">
        <v>4</v>
      </c>
      <c r="B17" s="20">
        <v>0</v>
      </c>
      <c r="C17" s="20">
        <v>0</v>
      </c>
      <c r="D17" s="44">
        <f t="shared" si="0"/>
        <v>0</v>
      </c>
      <c r="E17" s="38">
        <v>0</v>
      </c>
    </row>
    <row r="18" spans="1:6" s="2" customFormat="1">
      <c r="A18" s="5" t="s">
        <v>5</v>
      </c>
      <c r="B18" s="21">
        <f>(176532572.54+6469198.54)/1000</f>
        <v>183001.77107999998</v>
      </c>
      <c r="C18" s="21">
        <f>486228821.15/1000</f>
        <v>486228.82114999997</v>
      </c>
      <c r="D18" s="44">
        <f t="shared" si="0"/>
        <v>303227.05007</v>
      </c>
      <c r="E18" s="63" t="s">
        <v>24</v>
      </c>
    </row>
    <row r="19" spans="1:6" s="2" customFormat="1">
      <c r="A19" s="5" t="s">
        <v>6</v>
      </c>
      <c r="B19" s="21">
        <f>6636968.51/1000</f>
        <v>6636.9685099999997</v>
      </c>
      <c r="C19" s="21">
        <f>2075385/1000</f>
        <v>2075.3850000000002</v>
      </c>
      <c r="D19" s="44">
        <f t="shared" si="0"/>
        <v>-4561.5835099999995</v>
      </c>
      <c r="E19" s="38">
        <f t="shared" si="1"/>
        <v>-0.68729925464118247</v>
      </c>
    </row>
    <row r="20" spans="1:6" s="2" customFormat="1">
      <c r="A20" s="5" t="s">
        <v>7</v>
      </c>
      <c r="B20" s="21">
        <f>22861771.52/1000</f>
        <v>22861.771519999998</v>
      </c>
      <c r="C20" s="21">
        <f>19236746.73/1000</f>
        <v>19236.746729999999</v>
      </c>
      <c r="D20" s="44">
        <f t="shared" si="0"/>
        <v>-3625.0247899999995</v>
      </c>
      <c r="E20" s="38">
        <f t="shared" si="1"/>
        <v>-0.15856272497644136</v>
      </c>
    </row>
    <row r="21" spans="1:6" s="2" customFormat="1">
      <c r="A21" s="5" t="s">
        <v>8</v>
      </c>
      <c r="B21" s="21">
        <f>242632724.05/1000</f>
        <v>242632.72405000002</v>
      </c>
      <c r="C21" s="21">
        <f>215299640.61/1000</f>
        <v>215299.64061</v>
      </c>
      <c r="D21" s="44">
        <f t="shared" si="0"/>
        <v>-27333.083440000017</v>
      </c>
      <c r="E21" s="38">
        <f t="shared" si="1"/>
        <v>-0.11265208989026315</v>
      </c>
    </row>
    <row r="22" spans="1:6" s="2" customFormat="1" ht="19.5" thickBot="1">
      <c r="A22" s="7" t="s">
        <v>9</v>
      </c>
      <c r="B22" s="22">
        <f>15255004.35/1000</f>
        <v>15255.004349999999</v>
      </c>
      <c r="C22" s="22">
        <f>18458510.77/1000</f>
        <v>18458.510770000001</v>
      </c>
      <c r="D22" s="45">
        <f t="shared" si="0"/>
        <v>3203.5064200000015</v>
      </c>
      <c r="E22" s="38">
        <f t="shared" si="1"/>
        <v>0.2099970833505532</v>
      </c>
    </row>
    <row r="23" spans="1:6" s="2" customFormat="1" ht="19.5" thickBot="1">
      <c r="A23" s="16" t="s">
        <v>12</v>
      </c>
      <c r="B23" s="18">
        <f>-721389141.3/1000</f>
        <v>-721389.1412999999</v>
      </c>
      <c r="C23" s="18">
        <f>626429245.2/1000</f>
        <v>626429.2452</v>
      </c>
      <c r="D23" s="40">
        <f t="shared" si="0"/>
        <v>1347818.3865</v>
      </c>
      <c r="E23" s="63" t="s">
        <v>24</v>
      </c>
    </row>
    <row r="24" spans="1:6" s="2" customFormat="1">
      <c r="A24" s="8" t="s">
        <v>13</v>
      </c>
      <c r="B24" s="23">
        <f>43148000.7/1000</f>
        <v>43148.000700000004</v>
      </c>
      <c r="C24" s="23">
        <f>1438811738.26/1000</f>
        <v>1438811.73826</v>
      </c>
      <c r="D24" s="33">
        <f t="shared" si="0"/>
        <v>1395663.73756</v>
      </c>
      <c r="E24" s="63" t="s">
        <v>24</v>
      </c>
      <c r="F24" s="14"/>
    </row>
    <row r="25" spans="1:6" s="2" customFormat="1" ht="37.5">
      <c r="A25" s="9" t="s">
        <v>14</v>
      </c>
      <c r="B25" s="26">
        <f>-764537142/1000</f>
        <v>-764537.14199999999</v>
      </c>
      <c r="C25" s="26">
        <f>-812382493.06/1000</f>
        <v>-812382.49305999989</v>
      </c>
      <c r="D25" s="28">
        <f t="shared" si="0"/>
        <v>-47845.351059999899</v>
      </c>
      <c r="E25" s="38">
        <f t="shared" si="1"/>
        <v>6.2580806649678633E-2</v>
      </c>
      <c r="F25" s="14"/>
    </row>
    <row r="26" spans="1:6" s="2" customFormat="1">
      <c r="A26" s="10" t="s">
        <v>15</v>
      </c>
      <c r="B26" s="24">
        <f>122999852.86/1000</f>
        <v>122999.85286</v>
      </c>
      <c r="C26" s="24">
        <f>-1444496923.01/1000</f>
        <v>-1444496.92301</v>
      </c>
      <c r="D26" s="28">
        <f t="shared" si="0"/>
        <v>-1567496.77587</v>
      </c>
      <c r="E26" s="63" t="s">
        <v>24</v>
      </c>
    </row>
    <row r="27" spans="1:6" s="2" customFormat="1">
      <c r="A27" s="3" t="s">
        <v>16</v>
      </c>
      <c r="B27" s="25">
        <f>887536994.86/1000</f>
        <v>887536.99485999998</v>
      </c>
      <c r="C27" s="25">
        <f>-632114429.95/1000</f>
        <v>-632114.42995000002</v>
      </c>
      <c r="D27" s="28">
        <f t="shared" si="0"/>
        <v>-1519651.42481</v>
      </c>
      <c r="E27" s="38">
        <f t="shared" si="1"/>
        <v>-1.7122119231206916</v>
      </c>
    </row>
  </sheetData>
  <mergeCells count="6">
    <mergeCell ref="A1:E3"/>
    <mergeCell ref="A6:A8"/>
    <mergeCell ref="C6:C8"/>
    <mergeCell ref="D6:D8"/>
    <mergeCell ref="E6:E8"/>
    <mergeCell ref="B6:B8"/>
  </mergeCells>
  <pageMargins left="0.98402780000000001" right="0.39374999999999999" top="0.39374999999999999" bottom="0.39374999999999999" header="0" footer="0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E481A6C-352C-4697-BBDF-1FD2402D6C3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Карине Мазур</dc:creator>
  <cp:lastModifiedBy>Bodanova</cp:lastModifiedBy>
  <cp:lastPrinted>2021-04-19T08:32:28Z</cp:lastPrinted>
  <dcterms:created xsi:type="dcterms:W3CDTF">2019-10-30T07:07:57Z</dcterms:created>
  <dcterms:modified xsi:type="dcterms:W3CDTF">2023-03-22T14:40:44Z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sv_0503321g_20181231.xlsx</vt:lpwstr>
  </property>
  <property fmtid="{D5CDD505-2E9C-101B-9397-08002B2CF9AE}" pid="3" name="Название отчета">
    <vt:lpwstr>sv_0503321g_20181231.xlsx</vt:lpwstr>
  </property>
  <property fmtid="{D5CDD505-2E9C-101B-9397-08002B2CF9AE}" pid="4" name="Версия клиента">
    <vt:lpwstr>18.2.9.29521</vt:lpwstr>
  </property>
  <property fmtid="{D5CDD505-2E9C-101B-9397-08002B2CF9AE}" pid="5" name="Версия базы">
    <vt:lpwstr>18.2.0.64694404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192.168.52.108</vt:lpwstr>
  </property>
  <property fmtid="{D5CDD505-2E9C-101B-9397-08002B2CF9AE}" pid="8" name="База">
    <vt:lpwstr>svod_smart</vt:lpwstr>
  </property>
  <property fmtid="{D5CDD505-2E9C-101B-9397-08002B2CF9AE}" pid="9" name="Пользователь">
    <vt:lpwstr>мазурка</vt:lpwstr>
  </property>
  <property fmtid="{D5CDD505-2E9C-101B-9397-08002B2CF9AE}" pid="10" name="Шаблон">
    <vt:lpwstr>sv_0503321g_20181231</vt:lpwstr>
  </property>
  <property fmtid="{D5CDD505-2E9C-101B-9397-08002B2CF9AE}" pid="11" name="Локальная база">
    <vt:lpwstr>не используется</vt:lpwstr>
  </property>
</Properties>
</file>